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6835" windowHeight="115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2" i="1" l="1"/>
  <c r="C4" i="1"/>
  <c r="D4" i="1"/>
  <c r="E4" i="1"/>
  <c r="F4" i="1"/>
  <c r="C8" i="1"/>
  <c r="D8" i="1"/>
  <c r="E8" i="1"/>
  <c r="F8" i="1"/>
  <c r="C11" i="1"/>
  <c r="D11" i="1"/>
  <c r="E11" i="1"/>
  <c r="F11" i="1"/>
  <c r="C14" i="1"/>
  <c r="D14" i="1"/>
  <c r="E14" i="1"/>
  <c r="F14" i="1"/>
  <c r="C17" i="1"/>
  <c r="D17" i="1"/>
  <c r="E17" i="1"/>
  <c r="F17" i="1"/>
  <c r="C20" i="1"/>
  <c r="D20" i="1"/>
  <c r="E20" i="1"/>
  <c r="F20" i="1"/>
  <c r="C23" i="1"/>
  <c r="D23" i="1"/>
  <c r="E23" i="1"/>
  <c r="F23" i="1"/>
  <c r="C27" i="1"/>
  <c r="D27" i="1"/>
  <c r="E27" i="1"/>
  <c r="F27" i="1"/>
  <c r="C34" i="1"/>
  <c r="D34" i="1"/>
  <c r="E34" i="1"/>
  <c r="F34" i="1"/>
  <c r="C38" i="1"/>
  <c r="D38" i="1"/>
  <c r="E38" i="1"/>
  <c r="F38" i="1"/>
  <c r="C41" i="1"/>
  <c r="D41" i="1"/>
  <c r="E41" i="1"/>
  <c r="F41" i="1"/>
  <c r="C50" i="1"/>
  <c r="D50" i="1"/>
  <c r="E50" i="1"/>
  <c r="F50" i="1"/>
  <c r="C64" i="1"/>
  <c r="D64" i="1"/>
  <c r="E64" i="1"/>
  <c r="F64" i="1"/>
  <c r="C70" i="1"/>
  <c r="D70" i="1"/>
  <c r="E70" i="1"/>
  <c r="F70" i="1"/>
  <c r="C74" i="1"/>
  <c r="C73" i="1" s="1"/>
  <c r="D74" i="1"/>
  <c r="D73" i="1" s="1"/>
  <c r="E74" i="1"/>
  <c r="E73" i="1" s="1"/>
  <c r="F74" i="1"/>
  <c r="F73" i="1" s="1"/>
  <c r="G80" i="1"/>
  <c r="G79" i="1"/>
  <c r="G78" i="1"/>
  <c r="G77" i="1"/>
  <c r="G76" i="1"/>
  <c r="G75" i="1"/>
  <c r="G72" i="1"/>
  <c r="G71" i="1"/>
  <c r="G69" i="1"/>
  <c r="G68" i="1"/>
  <c r="G67" i="1"/>
  <c r="G66" i="1"/>
  <c r="G65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48" i="1"/>
  <c r="G47" i="1"/>
  <c r="G46" i="1"/>
  <c r="G45" i="1"/>
  <c r="G44" i="1"/>
  <c r="G43" i="1"/>
  <c r="G42" i="1"/>
  <c r="G41" i="1" s="1"/>
  <c r="G39" i="1"/>
  <c r="G40" i="1"/>
  <c r="G37" i="1"/>
  <c r="G36" i="1"/>
  <c r="G35" i="1"/>
  <c r="G33" i="1"/>
  <c r="G32" i="1"/>
  <c r="G31" i="1"/>
  <c r="G30" i="1"/>
  <c r="G29" i="1"/>
  <c r="G28" i="1"/>
  <c r="G25" i="1"/>
  <c r="G24" i="1"/>
  <c r="G21" i="1"/>
  <c r="G19" i="1"/>
  <c r="G18" i="1"/>
  <c r="G17" i="1" s="1"/>
  <c r="G16" i="1"/>
  <c r="G15" i="1"/>
  <c r="G13" i="1"/>
  <c r="G12" i="1"/>
  <c r="G11" i="1" s="1"/>
  <c r="G10" i="1"/>
  <c r="G9" i="1"/>
  <c r="G6" i="1"/>
  <c r="G5" i="1"/>
  <c r="G4" i="1" l="1"/>
  <c r="G27" i="1"/>
  <c r="G64" i="1"/>
  <c r="G70" i="1"/>
  <c r="F49" i="1"/>
  <c r="F7" i="1"/>
  <c r="G8" i="1"/>
  <c r="G14" i="1"/>
  <c r="G23" i="1"/>
  <c r="G34" i="1"/>
  <c r="G38" i="1"/>
  <c r="G50" i="1"/>
  <c r="G74" i="1"/>
  <c r="G73" i="1" s="1"/>
  <c r="D49" i="1"/>
  <c r="G26" i="1"/>
  <c r="C26" i="1"/>
  <c r="E7" i="1"/>
  <c r="E49" i="1"/>
  <c r="F26" i="1"/>
  <c r="D7" i="1"/>
  <c r="E26" i="1"/>
  <c r="C7" i="1"/>
  <c r="C49" i="1"/>
  <c r="D26" i="1"/>
  <c r="D81" i="1" s="1"/>
  <c r="F81" i="1"/>
  <c r="G20" i="1"/>
  <c r="E81" i="1" l="1"/>
  <c r="C81" i="1"/>
  <c r="G49" i="1"/>
  <c r="G7" i="1"/>
  <c r="G81" i="1" l="1"/>
</calcChain>
</file>

<file path=xl/sharedStrings.xml><?xml version="1.0" encoding="utf-8"?>
<sst xmlns="http://schemas.openxmlformats.org/spreadsheetml/2006/main" count="96" uniqueCount="82">
  <si>
    <t>Nr. crt.</t>
  </si>
  <si>
    <t>DENUMIRE PROGRAM</t>
  </si>
  <si>
    <t>TRIM I 2021</t>
  </si>
  <si>
    <t>TRIM II 2021</t>
  </si>
  <si>
    <t>APRILIE</t>
  </si>
  <si>
    <t>Program national diabet zaharat  ambulator</t>
  </si>
  <si>
    <t>Copii cu diabet ins. Automonitorizati - teste</t>
  </si>
  <si>
    <t>Adulti cu diabet ins. Automonitorizati - teste</t>
  </si>
  <si>
    <t>Diabet spital- pompe insulina si consumabile</t>
  </si>
  <si>
    <t>Pompe insulina.</t>
  </si>
  <si>
    <t>Spital Sf.Spiridon</t>
  </si>
  <si>
    <t>Spital Sf.Maria</t>
  </si>
  <si>
    <t xml:space="preserve">Seturi consumabile pentru pompele de  insulina </t>
  </si>
  <si>
    <t xml:space="preserve">Sisteme pompa de insulina cu senzori de monitorizare continua a glicemiei </t>
  </si>
  <si>
    <t xml:space="preserve">Sisteme monitorizare continua a glicemiei </t>
  </si>
  <si>
    <t>Consumabile sisteme monitorizare continua a glicemiei</t>
  </si>
  <si>
    <t>Consumabile sist. pompa de insulina cu senzori de monit. continua a glicemiei</t>
  </si>
  <si>
    <t>Program national de ortopedie:</t>
  </si>
  <si>
    <t>a)</t>
  </si>
  <si>
    <t>Endoprotezati</t>
  </si>
  <si>
    <t>SP.CL DE RECUPERARE</t>
  </si>
  <si>
    <t>SP.JUD.SF.SPIRIDON</t>
  </si>
  <si>
    <t>SP.MUN. PASCANI</t>
  </si>
  <si>
    <t>b)</t>
  </si>
  <si>
    <t>SP.DE COPII SF.MARIA-endoprotezati copii</t>
  </si>
  <si>
    <t>c)</t>
  </si>
  <si>
    <t>Endoprotez.art.tumorala-Sp.Sf.Maria</t>
  </si>
  <si>
    <t>Endoprotez.art.tumorala-Sp.Recuperare</t>
  </si>
  <si>
    <t>d)</t>
  </si>
  <si>
    <t>Implant segmentar de coloana</t>
  </si>
  <si>
    <t>SP.COPII SF.MARIA- copii</t>
  </si>
  <si>
    <t>Sp.Recuperare-adulti</t>
  </si>
  <si>
    <t>e)</t>
  </si>
  <si>
    <t>Chirurgie spinala- Sp.Neurochirurgie</t>
  </si>
  <si>
    <t>f)</t>
  </si>
  <si>
    <t>Adulti cu instab.artic.trat cu impl.fixare</t>
  </si>
  <si>
    <t>Sp. Recuperare</t>
  </si>
  <si>
    <t>Sp.Sf.Spiridon</t>
  </si>
  <si>
    <t>PN tratament al surditatii prin proteze auditive implant.,Sp. Recuperare:</t>
  </si>
  <si>
    <t>Implanturi cohleare</t>
  </si>
  <si>
    <t>Proteze auditive cu ancorare osoasa</t>
  </si>
  <si>
    <t>Procesoare de sunet ext. pt.prot.implantabile cu ancorare osoasa</t>
  </si>
  <si>
    <t>Procesoare de sunet pentru implanturi cohleare</t>
  </si>
  <si>
    <t>PN terapie insuf.hepatice- Sp.Parhon</t>
  </si>
  <si>
    <t>PN boli rare-epid.buloasa-Sf.Spiridon</t>
  </si>
  <si>
    <t>PN boli rare-osteogeneza tije Sp.Sf.Maria</t>
  </si>
  <si>
    <t>Program National de boli cardiovasc.</t>
  </si>
  <si>
    <t xml:space="preserve"> Institutul de Boli Cardiovasculare</t>
  </si>
  <si>
    <t>*proceduri de dilatare percutana</t>
  </si>
  <si>
    <t>*proceduri terapeutice electrofiziologie</t>
  </si>
  <si>
    <t>*implantare de stimulatoare cardiace</t>
  </si>
  <si>
    <t>*defibrilatoare interne</t>
  </si>
  <si>
    <t>*stimulatoare de resincronizare cardiaca</t>
  </si>
  <si>
    <t>*interventii de chirurgie cardiovasc. adulti</t>
  </si>
  <si>
    <t>*interventii de chirurgie cardiovasc. copii</t>
  </si>
  <si>
    <t>* tratament anevrisme aortice prin tehnici hibride</t>
  </si>
  <si>
    <t>* tratament stenoze aortice prin tehnici transcateter</t>
  </si>
  <si>
    <t>* tratament aritmii complexe prin proc.de ablatie</t>
  </si>
  <si>
    <t>*copii cu malform.cardiace congenit.-card.interv.</t>
  </si>
  <si>
    <t>*adulti cu malform.cardiace congenit.-card.interv.</t>
  </si>
  <si>
    <t>*chirurgie vasculara</t>
  </si>
  <si>
    <t>Spital clinic jud.urg.Sf.Spiridon</t>
  </si>
  <si>
    <t xml:space="preserve">*chirurgie vasculara </t>
  </si>
  <si>
    <t>*implantare de simulatoare cardiace</t>
  </si>
  <si>
    <t>Subprogram reconstructie mamara dupa afectiuni oncologice prin endoprotezare:</t>
  </si>
  <si>
    <t>Spital clinic jud.de urgenta Sf.Spiridon</t>
  </si>
  <si>
    <t>Institutul Regional de Oncologie</t>
  </si>
  <si>
    <t>Program national de diagnostic si tratament cu ajutorul aparaturii de inalta performanta</t>
  </si>
  <si>
    <t>8.1.</t>
  </si>
  <si>
    <t>Subprogramul de radiologie interventionala</t>
  </si>
  <si>
    <t>- afectiuni cerebrovasculare Sp.Oblu</t>
  </si>
  <si>
    <t>- afectiuni vasculare periferice Sp. f.Spiridon</t>
  </si>
  <si>
    <t>- afectiuni oncologice Sp.Sf.Spiridon</t>
  </si>
  <si>
    <t>- hemoragii acute sau cronice Sp.Sf.Spiridon</t>
  </si>
  <si>
    <t>8.2.</t>
  </si>
  <si>
    <t xml:space="preserve">Subpr.hidrocefalie congenitale Sp.Sf.Maria </t>
  </si>
  <si>
    <t>8.3.</t>
  </si>
  <si>
    <t>Subpr.durere neuropata-implant neuro medular Sp.Oblu</t>
  </si>
  <si>
    <t>TOTAL MATERIALE SANITARE</t>
  </si>
  <si>
    <t>MAI</t>
  </si>
  <si>
    <t xml:space="preserve">IUNIE </t>
  </si>
  <si>
    <t>MATERIALE SANITARE PNS- VALORI DE CONTRACT LA 27.05.2022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</si>
</sst>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  <scheme val="minor"/>
    </font>
    <font>
      <b/>
      <sz val="8"/>
      <name val="Arial"/>
      <family val="2"/>
    </font>
    <font>
      <b/>
      <sz val="9"/>
      <color theme="3"/>
      <name val="Arial"/>
      <family val="2"/>
    </font>
    <font>
      <b/>
      <sz val="9"/>
      <color theme="3"/>
      <name val="Calibri"/>
      <family val="2"/>
      <scheme val="minor"/>
    </font>
    <font>
      <b/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 applyBorder="1" applyAlignment="1">
      <alignment horizontal="left" wrapText="1"/>
    </xf>
    <xf numFmtId="4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1" fontId="4" fillId="0" borderId="4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 vertical="center"/>
    </xf>
    <xf numFmtId="165" fontId="1" fillId="3" borderId="4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5" fontId="1" fillId="4" borderId="4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right" vertical="center"/>
    </xf>
    <xf numFmtId="1" fontId="1" fillId="0" borderId="4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right" vertical="center"/>
    </xf>
    <xf numFmtId="1" fontId="1" fillId="4" borderId="4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1" fontId="1" fillId="2" borderId="4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" fontId="1" fillId="6" borderId="4" xfId="0" applyNumberFormat="1" applyFont="1" applyFill="1" applyBorder="1" applyAlignment="1">
      <alignment horizontal="right" vertical="center"/>
    </xf>
    <xf numFmtId="4" fontId="1" fillId="6" borderId="1" xfId="0" applyNumberFormat="1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right" vertical="center"/>
    </xf>
    <xf numFmtId="1" fontId="1" fillId="6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horizontal="right" vertical="center"/>
    </xf>
    <xf numFmtId="3" fontId="1" fillId="6" borderId="4" xfId="0" applyNumberFormat="1" applyFont="1" applyFill="1" applyBorder="1" applyAlignment="1">
      <alignment horizontal="right" vertical="center" wrapText="1"/>
    </xf>
    <xf numFmtId="4" fontId="1" fillId="6" borderId="1" xfId="0" applyNumberFormat="1" applyFont="1" applyFill="1" applyBorder="1" applyAlignment="1">
      <alignment horizontal="left" vertical="center" wrapText="1"/>
    </xf>
    <xf numFmtId="1" fontId="1" fillId="0" borderId="4" xfId="0" applyNumberFormat="1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vertical="center" wrapText="1"/>
    </xf>
    <xf numFmtId="4" fontId="1" fillId="2" borderId="1" xfId="0" quotePrefix="1" applyNumberFormat="1" applyFont="1" applyFill="1" applyBorder="1" applyAlignment="1">
      <alignment vertical="center" wrapText="1"/>
    </xf>
    <xf numFmtId="2" fontId="1" fillId="2" borderId="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 wrapText="1"/>
    </xf>
    <xf numFmtId="2" fontId="2" fillId="2" borderId="0" xfId="0" applyNumberFormat="1" applyFont="1" applyFill="1" applyAlignment="1">
      <alignment vertical="center"/>
    </xf>
    <xf numFmtId="1" fontId="1" fillId="6" borderId="5" xfId="0" applyNumberFormat="1" applyFont="1" applyFill="1" applyBorder="1" applyAlignment="1">
      <alignment horizontal="right" vertical="center"/>
    </xf>
    <xf numFmtId="4" fontId="1" fillId="6" borderId="6" xfId="0" applyNumberFormat="1" applyFont="1" applyFill="1" applyBorder="1" applyAlignment="1">
      <alignment vertical="center" wrapText="1"/>
    </xf>
    <xf numFmtId="4" fontId="1" fillId="6" borderId="6" xfId="0" applyNumberFormat="1" applyFont="1" applyFill="1" applyBorder="1" applyAlignment="1">
      <alignment horizontal="right" vertical="center"/>
    </xf>
    <xf numFmtId="1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7"/>
  <sheetViews>
    <sheetView tabSelected="1" workbookViewId="0">
      <selection activeCell="J13" sqref="J13"/>
    </sheetView>
  </sheetViews>
  <sheetFormatPr defaultColWidth="8.85546875" defaultRowHeight="12" x14ac:dyDescent="0.25"/>
  <cols>
    <col min="1" max="1" width="4.7109375" style="64" customWidth="1"/>
    <col min="2" max="2" width="63.85546875" style="65" customWidth="1"/>
    <col min="3" max="3" width="14.28515625" style="4" customWidth="1"/>
    <col min="4" max="4" width="12.7109375" style="66" customWidth="1"/>
    <col min="5" max="6" width="11.85546875" style="66" customWidth="1"/>
    <col min="7" max="7" width="12.7109375" style="66" customWidth="1"/>
    <col min="8" max="52" width="8.85546875" style="46"/>
    <col min="53" max="16384" width="8.85546875" style="5"/>
  </cols>
  <sheetData>
    <row r="1" spans="1:52" ht="21.75" customHeight="1" thickBot="1" x14ac:dyDescent="0.25">
      <c r="A1" s="1" t="s">
        <v>81</v>
      </c>
      <c r="B1" s="1"/>
      <c r="C1" s="3"/>
      <c r="D1" s="2"/>
      <c r="E1" s="2"/>
      <c r="F1" s="2"/>
      <c r="G1" s="2"/>
    </row>
    <row r="2" spans="1:52" s="9" customFormat="1" ht="12" customHeight="1" x14ac:dyDescent="0.25">
      <c r="A2" s="6" t="s">
        <v>0</v>
      </c>
      <c r="B2" s="7" t="s">
        <v>1</v>
      </c>
      <c r="C2" s="8" t="s">
        <v>2</v>
      </c>
      <c r="D2" s="8" t="s">
        <v>4</v>
      </c>
      <c r="E2" s="8" t="s">
        <v>79</v>
      </c>
      <c r="F2" s="8" t="s">
        <v>80</v>
      </c>
      <c r="G2" s="8" t="s">
        <v>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</row>
    <row r="3" spans="1:52" s="9" customFormat="1" ht="11.25" x14ac:dyDescent="0.25">
      <c r="A3" s="10"/>
      <c r="B3" s="11"/>
      <c r="C3" s="12"/>
      <c r="D3" s="12"/>
      <c r="E3" s="12"/>
      <c r="F3" s="12"/>
      <c r="G3" s="12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</row>
    <row r="4" spans="1:52" s="16" customFormat="1" x14ac:dyDescent="0.25">
      <c r="A4" s="13">
        <v>1.1000000000000001</v>
      </c>
      <c r="B4" s="14" t="s">
        <v>5</v>
      </c>
      <c r="C4" s="15">
        <f t="shared" ref="C4:G4" si="0">C5+C6</f>
        <v>1272000</v>
      </c>
      <c r="D4" s="15">
        <f t="shared" si="0"/>
        <v>389331.6</v>
      </c>
      <c r="E4" s="15">
        <f t="shared" si="0"/>
        <v>472668.4</v>
      </c>
      <c r="F4" s="15">
        <f t="shared" si="0"/>
        <v>438000</v>
      </c>
      <c r="G4" s="15">
        <f t="shared" si="0"/>
        <v>1300000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</row>
    <row r="5" spans="1:52" s="16" customFormat="1" x14ac:dyDescent="0.25">
      <c r="A5" s="17"/>
      <c r="B5" s="18" t="s">
        <v>6</v>
      </c>
      <c r="C5" s="21">
        <v>53000</v>
      </c>
      <c r="D5" s="19">
        <v>16540</v>
      </c>
      <c r="E5" s="22">
        <v>21460</v>
      </c>
      <c r="F5" s="19">
        <v>20000</v>
      </c>
      <c r="G5" s="19">
        <f>D5+E5+F5</f>
        <v>58000</v>
      </c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</row>
    <row r="6" spans="1:52" s="16" customFormat="1" x14ac:dyDescent="0.25">
      <c r="A6" s="17"/>
      <c r="B6" s="18" t="s">
        <v>7</v>
      </c>
      <c r="C6" s="21">
        <v>1219000</v>
      </c>
      <c r="D6" s="19">
        <v>372791.6</v>
      </c>
      <c r="E6" s="22">
        <v>451208.4</v>
      </c>
      <c r="F6" s="19">
        <v>418000</v>
      </c>
      <c r="G6" s="19">
        <f>D6+E6+F6</f>
        <v>1242000</v>
      </c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</row>
    <row r="7" spans="1:52" x14ac:dyDescent="0.25">
      <c r="A7" s="23">
        <v>1.2</v>
      </c>
      <c r="B7" s="24" t="s">
        <v>8</v>
      </c>
      <c r="C7" s="25">
        <f t="shared" ref="C7:G7" si="1">C8+C11+C14+C17+C20+C23</f>
        <v>814654.96000000008</v>
      </c>
      <c r="D7" s="25">
        <f t="shared" si="1"/>
        <v>337874.56</v>
      </c>
      <c r="E7" s="25">
        <f t="shared" si="1"/>
        <v>2444340.48</v>
      </c>
      <c r="F7" s="25">
        <f t="shared" si="1"/>
        <v>737000</v>
      </c>
      <c r="G7" s="25">
        <f t="shared" si="1"/>
        <v>3519215.04</v>
      </c>
    </row>
    <row r="8" spans="1:52" x14ac:dyDescent="0.25">
      <c r="A8" s="27"/>
      <c r="B8" s="28" t="s">
        <v>9</v>
      </c>
      <c r="C8" s="29">
        <f t="shared" ref="C8:G8" si="2">C9+C10</f>
        <v>0</v>
      </c>
      <c r="D8" s="29">
        <f t="shared" si="2"/>
        <v>0</v>
      </c>
      <c r="E8" s="29">
        <f t="shared" si="2"/>
        <v>88870</v>
      </c>
      <c r="F8" s="29">
        <f t="shared" si="2"/>
        <v>0</v>
      </c>
      <c r="G8" s="29">
        <f t="shared" si="2"/>
        <v>88870</v>
      </c>
    </row>
    <row r="9" spans="1:52" x14ac:dyDescent="0.25">
      <c r="A9" s="30"/>
      <c r="B9" s="31" t="s">
        <v>10</v>
      </c>
      <c r="C9" s="32">
        <v>0</v>
      </c>
      <c r="D9" s="20"/>
      <c r="E9" s="33">
        <v>55435</v>
      </c>
      <c r="F9" s="20">
        <v>0</v>
      </c>
      <c r="G9" s="20">
        <f t="shared" ref="G9:G10" si="3">D9+E9+F9</f>
        <v>55435</v>
      </c>
    </row>
    <row r="10" spans="1:52" x14ac:dyDescent="0.25">
      <c r="A10" s="30"/>
      <c r="B10" s="31" t="s">
        <v>11</v>
      </c>
      <c r="C10" s="32">
        <v>0</v>
      </c>
      <c r="D10" s="20"/>
      <c r="E10" s="33">
        <v>33435</v>
      </c>
      <c r="F10" s="20">
        <v>0</v>
      </c>
      <c r="G10" s="20">
        <f t="shared" si="3"/>
        <v>33435</v>
      </c>
    </row>
    <row r="11" spans="1:52" x14ac:dyDescent="0.25">
      <c r="A11" s="34"/>
      <c r="B11" s="28" t="s">
        <v>12</v>
      </c>
      <c r="C11" s="35">
        <f t="shared" ref="C11:G11" si="4">C12+C13</f>
        <v>0</v>
      </c>
      <c r="D11" s="35">
        <f t="shared" si="4"/>
        <v>31568.560000000001</v>
      </c>
      <c r="E11" s="35">
        <f t="shared" si="4"/>
        <v>117431.44</v>
      </c>
      <c r="F11" s="35">
        <f t="shared" si="4"/>
        <v>32000</v>
      </c>
      <c r="G11" s="35">
        <f t="shared" si="4"/>
        <v>181000</v>
      </c>
    </row>
    <row r="12" spans="1:52" x14ac:dyDescent="0.25">
      <c r="A12" s="30"/>
      <c r="B12" s="31" t="s">
        <v>10</v>
      </c>
      <c r="C12" s="32">
        <v>0</v>
      </c>
      <c r="D12" s="20">
        <v>31568.560000000001</v>
      </c>
      <c r="E12" s="33">
        <v>58431.44</v>
      </c>
      <c r="F12" s="20">
        <v>25000</v>
      </c>
      <c r="G12" s="20">
        <f t="shared" ref="G12:G13" si="5">D12+E12+F12</f>
        <v>115000</v>
      </c>
    </row>
    <row r="13" spans="1:52" x14ac:dyDescent="0.25">
      <c r="A13" s="30"/>
      <c r="B13" s="31" t="s">
        <v>11</v>
      </c>
      <c r="C13" s="32">
        <v>0</v>
      </c>
      <c r="D13" s="20"/>
      <c r="E13" s="33">
        <v>59000</v>
      </c>
      <c r="F13" s="20">
        <v>7000</v>
      </c>
      <c r="G13" s="20">
        <f t="shared" si="5"/>
        <v>66000</v>
      </c>
    </row>
    <row r="14" spans="1:52" s="36" customFormat="1" x14ac:dyDescent="0.25">
      <c r="A14" s="34"/>
      <c r="B14" s="28" t="s">
        <v>13</v>
      </c>
      <c r="C14" s="35">
        <f t="shared" ref="C14:G14" si="6">C15+C16</f>
        <v>198753.8</v>
      </c>
      <c r="D14" s="35">
        <f t="shared" si="6"/>
        <v>0</v>
      </c>
      <c r="E14" s="35">
        <f t="shared" si="6"/>
        <v>106246.20000000001</v>
      </c>
      <c r="F14" s="35">
        <f t="shared" si="6"/>
        <v>35000</v>
      </c>
      <c r="G14" s="35">
        <f t="shared" si="6"/>
        <v>141246.20000000001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</row>
    <row r="15" spans="1:52" x14ac:dyDescent="0.25">
      <c r="A15" s="37"/>
      <c r="B15" s="38" t="s">
        <v>10</v>
      </c>
      <c r="C15" s="32">
        <v>0</v>
      </c>
      <c r="D15" s="20"/>
      <c r="E15" s="33">
        <v>0</v>
      </c>
      <c r="F15" s="20">
        <v>0</v>
      </c>
      <c r="G15" s="20">
        <f t="shared" ref="G15:G16" si="7">D15+E15+F15</f>
        <v>0</v>
      </c>
    </row>
    <row r="16" spans="1:52" x14ac:dyDescent="0.25">
      <c r="A16" s="37"/>
      <c r="B16" s="38" t="s">
        <v>11</v>
      </c>
      <c r="C16" s="32">
        <v>198753.8</v>
      </c>
      <c r="D16" s="20"/>
      <c r="E16" s="33">
        <v>106246.20000000001</v>
      </c>
      <c r="F16" s="20">
        <v>35000</v>
      </c>
      <c r="G16" s="20">
        <f t="shared" si="7"/>
        <v>141246.20000000001</v>
      </c>
    </row>
    <row r="17" spans="1:52" s="36" customFormat="1" x14ac:dyDescent="0.25">
      <c r="A17" s="34"/>
      <c r="B17" s="28" t="s">
        <v>14</v>
      </c>
      <c r="C17" s="35">
        <f t="shared" ref="C17:G17" si="8">C18+C19</f>
        <v>81217.5</v>
      </c>
      <c r="D17" s="35">
        <f t="shared" si="8"/>
        <v>0</v>
      </c>
      <c r="E17" s="35">
        <f t="shared" si="8"/>
        <v>724782.5</v>
      </c>
      <c r="F17" s="35">
        <f t="shared" si="8"/>
        <v>220000</v>
      </c>
      <c r="G17" s="35">
        <f t="shared" si="8"/>
        <v>944782.5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</row>
    <row r="18" spans="1:52" x14ac:dyDescent="0.25">
      <c r="A18" s="37"/>
      <c r="B18" s="38" t="s">
        <v>10</v>
      </c>
      <c r="C18" s="32">
        <v>0</v>
      </c>
      <c r="D18" s="20"/>
      <c r="E18" s="33">
        <v>591000</v>
      </c>
      <c r="F18" s="20">
        <v>120000</v>
      </c>
      <c r="G18" s="20">
        <f t="shared" ref="G18:G19" si="9">D18+E18+F18</f>
        <v>711000</v>
      </c>
    </row>
    <row r="19" spans="1:52" x14ac:dyDescent="0.25">
      <c r="A19" s="37"/>
      <c r="B19" s="38" t="s">
        <v>11</v>
      </c>
      <c r="C19" s="32">
        <v>81217.5</v>
      </c>
      <c r="D19" s="20"/>
      <c r="E19" s="33">
        <v>133782.5</v>
      </c>
      <c r="F19" s="20">
        <v>100000</v>
      </c>
      <c r="G19" s="20">
        <f t="shared" si="9"/>
        <v>233782.5</v>
      </c>
    </row>
    <row r="20" spans="1:52" s="36" customFormat="1" x14ac:dyDescent="0.25">
      <c r="A20" s="34"/>
      <c r="B20" s="28" t="s">
        <v>15</v>
      </c>
      <c r="C20" s="35">
        <f t="shared" ref="C20:G20" si="10">C21+C22</f>
        <v>422390.5</v>
      </c>
      <c r="D20" s="35">
        <f t="shared" si="10"/>
        <v>306306</v>
      </c>
      <c r="E20" s="35">
        <f t="shared" si="10"/>
        <v>1323303.5</v>
      </c>
      <c r="F20" s="35">
        <f t="shared" si="10"/>
        <v>450000</v>
      </c>
      <c r="G20" s="35">
        <f t="shared" si="10"/>
        <v>2079609.5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</row>
    <row r="21" spans="1:52" s="39" customFormat="1" x14ac:dyDescent="0.25">
      <c r="A21" s="37"/>
      <c r="B21" s="38" t="s">
        <v>10</v>
      </c>
      <c r="C21" s="32">
        <v>0</v>
      </c>
      <c r="D21" s="20">
        <v>306306</v>
      </c>
      <c r="E21" s="33">
        <v>543694</v>
      </c>
      <c r="F21" s="20">
        <v>0</v>
      </c>
      <c r="G21" s="20">
        <f>D21+E21+F21</f>
        <v>850000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</row>
    <row r="22" spans="1:52" s="39" customFormat="1" x14ac:dyDescent="0.25">
      <c r="A22" s="37"/>
      <c r="B22" s="38" t="s">
        <v>11</v>
      </c>
      <c r="C22" s="32">
        <v>422390.5</v>
      </c>
      <c r="D22" s="20"/>
      <c r="E22" s="33">
        <v>779609.5</v>
      </c>
      <c r="F22" s="20">
        <v>450000</v>
      </c>
      <c r="G22" s="20">
        <f>D22+E22+F22</f>
        <v>1229609.5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</row>
    <row r="23" spans="1:52" s="36" customFormat="1" ht="24" x14ac:dyDescent="0.25">
      <c r="A23" s="34"/>
      <c r="B23" s="28" t="s">
        <v>16</v>
      </c>
      <c r="C23" s="35">
        <f t="shared" ref="C23:G23" si="11">C24+C25</f>
        <v>112293.16</v>
      </c>
      <c r="D23" s="35">
        <f t="shared" si="11"/>
        <v>0</v>
      </c>
      <c r="E23" s="35">
        <f t="shared" si="11"/>
        <v>83706.84</v>
      </c>
      <c r="F23" s="35">
        <f t="shared" si="11"/>
        <v>0</v>
      </c>
      <c r="G23" s="35">
        <f t="shared" si="11"/>
        <v>83706.84</v>
      </c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</row>
    <row r="24" spans="1:52" s="39" customFormat="1" x14ac:dyDescent="0.25">
      <c r="A24" s="37"/>
      <c r="B24" s="38" t="s">
        <v>10</v>
      </c>
      <c r="C24" s="32">
        <v>0</v>
      </c>
      <c r="D24" s="20"/>
      <c r="E24" s="33">
        <v>0</v>
      </c>
      <c r="F24" s="20"/>
      <c r="G24" s="20">
        <f t="shared" ref="G24:G25" si="12">D24+E24+F24</f>
        <v>0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</row>
    <row r="25" spans="1:52" s="39" customFormat="1" x14ac:dyDescent="0.25">
      <c r="A25" s="37"/>
      <c r="B25" s="38" t="s">
        <v>11</v>
      </c>
      <c r="C25" s="32">
        <v>112293.16</v>
      </c>
      <c r="D25" s="20"/>
      <c r="E25" s="33">
        <v>83706.84</v>
      </c>
      <c r="F25" s="20"/>
      <c r="G25" s="20">
        <f t="shared" si="12"/>
        <v>83706.84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</row>
    <row r="26" spans="1:52" x14ac:dyDescent="0.25">
      <c r="A26" s="40">
        <v>2</v>
      </c>
      <c r="B26" s="41" t="s">
        <v>17</v>
      </c>
      <c r="C26" s="42">
        <f t="shared" ref="C26:G26" si="13">C27+C32+C31+C33+C34+C37+C38</f>
        <v>557054.33000000007</v>
      </c>
      <c r="D26" s="42">
        <f t="shared" si="13"/>
        <v>150600.45000000001</v>
      </c>
      <c r="E26" s="42">
        <f t="shared" si="13"/>
        <v>376345.22</v>
      </c>
      <c r="F26" s="42">
        <f t="shared" si="13"/>
        <v>384000</v>
      </c>
      <c r="G26" s="42">
        <f t="shared" si="13"/>
        <v>910945.66999999993</v>
      </c>
    </row>
    <row r="27" spans="1:52" s="46" customFormat="1" x14ac:dyDescent="0.25">
      <c r="A27" s="34" t="s">
        <v>18</v>
      </c>
      <c r="B27" s="44" t="s">
        <v>19</v>
      </c>
      <c r="C27" s="45">
        <f t="shared" ref="C27:G27" si="14">C28+C29+C30</f>
        <v>418406.83</v>
      </c>
      <c r="D27" s="45">
        <f t="shared" si="14"/>
        <v>133085.85</v>
      </c>
      <c r="E27" s="45">
        <f t="shared" si="14"/>
        <v>350507.32</v>
      </c>
      <c r="F27" s="45">
        <f t="shared" si="14"/>
        <v>298000</v>
      </c>
      <c r="G27" s="45">
        <f t="shared" si="14"/>
        <v>781593.16999999993</v>
      </c>
    </row>
    <row r="28" spans="1:52" s="46" customFormat="1" x14ac:dyDescent="0.25">
      <c r="A28" s="37"/>
      <c r="B28" s="38" t="s">
        <v>20</v>
      </c>
      <c r="C28" s="32">
        <v>285832.31</v>
      </c>
      <c r="D28" s="20">
        <v>133085.85</v>
      </c>
      <c r="E28" s="33">
        <v>250081.84</v>
      </c>
      <c r="F28" s="20">
        <v>240000</v>
      </c>
      <c r="G28" s="20">
        <f t="shared" ref="G28:G33" si="15">D28+E28+F28</f>
        <v>623167.68999999994</v>
      </c>
    </row>
    <row r="29" spans="1:52" s="46" customFormat="1" x14ac:dyDescent="0.25">
      <c r="A29" s="37"/>
      <c r="B29" s="38" t="s">
        <v>21</v>
      </c>
      <c r="C29" s="32">
        <v>116311.72</v>
      </c>
      <c r="D29" s="20"/>
      <c r="E29" s="33">
        <v>89688.28</v>
      </c>
      <c r="F29" s="20">
        <v>50000</v>
      </c>
      <c r="G29" s="20">
        <f t="shared" si="15"/>
        <v>139688.28</v>
      </c>
    </row>
    <row r="30" spans="1:52" s="46" customFormat="1" x14ac:dyDescent="0.25">
      <c r="A30" s="37"/>
      <c r="B30" s="38" t="s">
        <v>22</v>
      </c>
      <c r="C30" s="32">
        <v>16262.8</v>
      </c>
      <c r="D30" s="20"/>
      <c r="E30" s="33">
        <v>10737.2</v>
      </c>
      <c r="F30" s="20">
        <v>8000</v>
      </c>
      <c r="G30" s="20">
        <f t="shared" si="15"/>
        <v>18737.2</v>
      </c>
    </row>
    <row r="31" spans="1:52" s="46" customFormat="1" x14ac:dyDescent="0.25">
      <c r="A31" s="37" t="s">
        <v>23</v>
      </c>
      <c r="B31" s="38" t="s">
        <v>24</v>
      </c>
      <c r="C31" s="32">
        <v>0</v>
      </c>
      <c r="D31" s="20"/>
      <c r="E31" s="33">
        <v>0</v>
      </c>
      <c r="F31" s="20"/>
      <c r="G31" s="20">
        <f t="shared" si="15"/>
        <v>0</v>
      </c>
    </row>
    <row r="32" spans="1:52" s="46" customFormat="1" x14ac:dyDescent="0.25">
      <c r="A32" s="37" t="s">
        <v>25</v>
      </c>
      <c r="B32" s="38" t="s">
        <v>26</v>
      </c>
      <c r="C32" s="32">
        <v>59916.21</v>
      </c>
      <c r="D32" s="20"/>
      <c r="E32" s="33">
        <v>2083.7900000000009</v>
      </c>
      <c r="F32" s="20">
        <v>62000</v>
      </c>
      <c r="G32" s="20">
        <f t="shared" si="15"/>
        <v>64083.79</v>
      </c>
    </row>
    <row r="33" spans="1:52" s="46" customFormat="1" x14ac:dyDescent="0.25">
      <c r="A33" s="37" t="s">
        <v>25</v>
      </c>
      <c r="B33" s="38" t="s">
        <v>27</v>
      </c>
      <c r="C33" s="32">
        <v>0</v>
      </c>
      <c r="D33" s="20"/>
      <c r="E33" s="33">
        <v>0</v>
      </c>
      <c r="F33" s="20"/>
      <c r="G33" s="20">
        <f t="shared" si="15"/>
        <v>0</v>
      </c>
    </row>
    <row r="34" spans="1:52" s="46" customFormat="1" x14ac:dyDescent="0.25">
      <c r="A34" s="34" t="s">
        <v>28</v>
      </c>
      <c r="B34" s="44" t="s">
        <v>29</v>
      </c>
      <c r="C34" s="45">
        <f t="shared" ref="C34:G34" si="16">C35+C36</f>
        <v>0</v>
      </c>
      <c r="D34" s="45">
        <f t="shared" si="16"/>
        <v>0</v>
      </c>
      <c r="E34" s="45">
        <f t="shared" si="16"/>
        <v>0</v>
      </c>
      <c r="F34" s="45">
        <f t="shared" si="16"/>
        <v>0</v>
      </c>
      <c r="G34" s="45">
        <f t="shared" si="16"/>
        <v>0</v>
      </c>
    </row>
    <row r="35" spans="1:52" s="46" customFormat="1" x14ac:dyDescent="0.25">
      <c r="A35" s="37"/>
      <c r="B35" s="38" t="s">
        <v>30</v>
      </c>
      <c r="C35" s="32">
        <v>0</v>
      </c>
      <c r="D35" s="20"/>
      <c r="E35" s="33">
        <v>0</v>
      </c>
      <c r="F35" s="20"/>
      <c r="G35" s="20">
        <f t="shared" ref="G35:G37" si="17">D35+E35+F35</f>
        <v>0</v>
      </c>
    </row>
    <row r="36" spans="1:52" s="46" customFormat="1" x14ac:dyDescent="0.25">
      <c r="A36" s="37"/>
      <c r="B36" s="38" t="s">
        <v>31</v>
      </c>
      <c r="C36" s="32">
        <v>0</v>
      </c>
      <c r="D36" s="20"/>
      <c r="E36" s="33">
        <v>0</v>
      </c>
      <c r="F36" s="20"/>
      <c r="G36" s="20">
        <f t="shared" si="17"/>
        <v>0</v>
      </c>
    </row>
    <row r="37" spans="1:52" s="46" customFormat="1" x14ac:dyDescent="0.25">
      <c r="A37" s="37" t="s">
        <v>32</v>
      </c>
      <c r="B37" s="38" t="s">
        <v>33</v>
      </c>
      <c r="C37" s="32">
        <v>52520.800000000003</v>
      </c>
      <c r="D37" s="20">
        <v>17514.599999999999</v>
      </c>
      <c r="E37" s="33">
        <v>21964.600000000002</v>
      </c>
      <c r="F37" s="20">
        <v>20000</v>
      </c>
      <c r="G37" s="20">
        <f t="shared" si="17"/>
        <v>59479.199999999997</v>
      </c>
    </row>
    <row r="38" spans="1:52" s="46" customFormat="1" x14ac:dyDescent="0.25">
      <c r="A38" s="34" t="s">
        <v>34</v>
      </c>
      <c r="B38" s="28" t="s">
        <v>35</v>
      </c>
      <c r="C38" s="35">
        <f t="shared" ref="C38:G38" si="18">C39+C40</f>
        <v>26210.489999999998</v>
      </c>
      <c r="D38" s="35">
        <f t="shared" si="18"/>
        <v>0</v>
      </c>
      <c r="E38" s="35">
        <f t="shared" si="18"/>
        <v>1789.5100000000002</v>
      </c>
      <c r="F38" s="35">
        <f t="shared" si="18"/>
        <v>4000</v>
      </c>
      <c r="G38" s="35">
        <f t="shared" si="18"/>
        <v>5789.51</v>
      </c>
    </row>
    <row r="39" spans="1:52" s="39" customFormat="1" x14ac:dyDescent="0.25">
      <c r="A39" s="30"/>
      <c r="B39" s="31" t="s">
        <v>36</v>
      </c>
      <c r="C39" s="32">
        <v>0</v>
      </c>
      <c r="D39" s="20"/>
      <c r="E39" s="33">
        <v>0</v>
      </c>
      <c r="F39" s="20"/>
      <c r="G39" s="20">
        <f>D39+E39+F39</f>
        <v>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</row>
    <row r="40" spans="1:52" s="39" customFormat="1" x14ac:dyDescent="0.25">
      <c r="A40" s="30"/>
      <c r="B40" s="31" t="s">
        <v>37</v>
      </c>
      <c r="C40" s="32">
        <v>26210.489999999998</v>
      </c>
      <c r="D40" s="20"/>
      <c r="E40" s="33">
        <v>1789.5100000000002</v>
      </c>
      <c r="F40" s="20">
        <v>4000</v>
      </c>
      <c r="G40" s="20">
        <f>D40+E40+F40</f>
        <v>5789.51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</row>
    <row r="41" spans="1:52" x14ac:dyDescent="0.25">
      <c r="A41" s="40">
        <v>3</v>
      </c>
      <c r="B41" s="41" t="s">
        <v>38</v>
      </c>
      <c r="C41" s="42">
        <f t="shared" ref="C41:G41" si="19">C42+C43+C44+C45</f>
        <v>432852.08</v>
      </c>
      <c r="D41" s="42">
        <f t="shared" si="19"/>
        <v>250531.53</v>
      </c>
      <c r="E41" s="42">
        <f t="shared" si="19"/>
        <v>1588036.3900000001</v>
      </c>
      <c r="F41" s="42">
        <f t="shared" si="19"/>
        <v>338580</v>
      </c>
      <c r="G41" s="42">
        <f t="shared" si="19"/>
        <v>2177147.92</v>
      </c>
    </row>
    <row r="42" spans="1:52" x14ac:dyDescent="0.25">
      <c r="A42" s="30"/>
      <c r="B42" s="31" t="s">
        <v>39</v>
      </c>
      <c r="C42" s="32">
        <v>380314.08</v>
      </c>
      <c r="D42" s="20">
        <v>95436.04</v>
      </c>
      <c r="E42" s="33">
        <v>384249.88</v>
      </c>
      <c r="F42" s="20">
        <v>338580</v>
      </c>
      <c r="G42" s="20">
        <f t="shared" ref="G42:G48" si="20">D42+E42+F42</f>
        <v>818265.91999999993</v>
      </c>
    </row>
    <row r="43" spans="1:52" x14ac:dyDescent="0.25">
      <c r="A43" s="30"/>
      <c r="B43" s="47" t="s">
        <v>40</v>
      </c>
      <c r="C43" s="32">
        <v>0</v>
      </c>
      <c r="D43" s="20">
        <v>48765.99</v>
      </c>
      <c r="E43" s="33">
        <v>400514.01</v>
      </c>
      <c r="F43" s="20">
        <v>0</v>
      </c>
      <c r="G43" s="20">
        <f t="shared" si="20"/>
        <v>449280</v>
      </c>
    </row>
    <row r="44" spans="1:52" x14ac:dyDescent="0.25">
      <c r="A44" s="30"/>
      <c r="B44" s="48" t="s">
        <v>41</v>
      </c>
      <c r="C44" s="32">
        <v>20928</v>
      </c>
      <c r="D44" s="20">
        <v>41856</v>
      </c>
      <c r="E44" s="33">
        <v>222216</v>
      </c>
      <c r="F44" s="20">
        <v>0</v>
      </c>
      <c r="G44" s="20">
        <f t="shared" si="20"/>
        <v>264072</v>
      </c>
    </row>
    <row r="45" spans="1:52" x14ac:dyDescent="0.25">
      <c r="A45" s="30"/>
      <c r="B45" s="47" t="s">
        <v>42</v>
      </c>
      <c r="C45" s="32">
        <v>31610</v>
      </c>
      <c r="D45" s="20">
        <v>64473.5</v>
      </c>
      <c r="E45" s="33">
        <v>581056.5</v>
      </c>
      <c r="F45" s="20">
        <v>0</v>
      </c>
      <c r="G45" s="20">
        <f t="shared" si="20"/>
        <v>645530</v>
      </c>
    </row>
    <row r="46" spans="1:52" x14ac:dyDescent="0.25">
      <c r="A46" s="49">
        <v>4</v>
      </c>
      <c r="B46" s="50" t="s">
        <v>43</v>
      </c>
      <c r="C46" s="51">
        <v>35753.040000000001</v>
      </c>
      <c r="D46" s="25">
        <v>11917.68</v>
      </c>
      <c r="E46" s="26">
        <v>15329.279999999999</v>
      </c>
      <c r="F46" s="25">
        <v>14000</v>
      </c>
      <c r="G46" s="25">
        <f t="shared" si="20"/>
        <v>41246.959999999999</v>
      </c>
    </row>
    <row r="47" spans="1:52" x14ac:dyDescent="0.25">
      <c r="A47" s="40">
        <v>5</v>
      </c>
      <c r="B47" s="41" t="s">
        <v>44</v>
      </c>
      <c r="C47" s="51">
        <v>188861.39</v>
      </c>
      <c r="D47" s="25">
        <v>39023.99</v>
      </c>
      <c r="E47" s="26">
        <v>88114.620000000024</v>
      </c>
      <c r="F47" s="25">
        <v>62000</v>
      </c>
      <c r="G47" s="25">
        <f t="shared" si="20"/>
        <v>189138.61000000002</v>
      </c>
    </row>
    <row r="48" spans="1:52" x14ac:dyDescent="0.25">
      <c r="A48" s="40"/>
      <c r="B48" s="41" t="s">
        <v>45</v>
      </c>
      <c r="C48" s="51">
        <v>0</v>
      </c>
      <c r="D48" s="25"/>
      <c r="E48" s="26">
        <v>2000</v>
      </c>
      <c r="F48" s="25">
        <v>0</v>
      </c>
      <c r="G48" s="25">
        <f t="shared" si="20"/>
        <v>2000</v>
      </c>
    </row>
    <row r="49" spans="1:7" ht="18.75" customHeight="1" x14ac:dyDescent="0.25">
      <c r="A49" s="40">
        <v>6</v>
      </c>
      <c r="B49" s="41" t="s">
        <v>46</v>
      </c>
      <c r="C49" s="43">
        <f t="shared" ref="C49:G49" si="21">C50+C64</f>
        <v>3651711.05</v>
      </c>
      <c r="D49" s="43">
        <f t="shared" si="21"/>
        <v>2204022.6799999997</v>
      </c>
      <c r="E49" s="43">
        <f t="shared" si="21"/>
        <v>3371726.2700000005</v>
      </c>
      <c r="F49" s="43">
        <f t="shared" si="21"/>
        <v>1833040</v>
      </c>
      <c r="G49" s="43">
        <f t="shared" si="21"/>
        <v>7408788.9499999993</v>
      </c>
    </row>
    <row r="50" spans="1:7" s="46" customFormat="1" ht="18.75" customHeight="1" x14ac:dyDescent="0.25">
      <c r="A50" s="52"/>
      <c r="B50" s="28" t="s">
        <v>47</v>
      </c>
      <c r="C50" s="45">
        <f t="shared" ref="C50:G50" si="22">C51+C52+C53+C54+C55+C56+C57+C58+C59+C60+C61+C62+C63</f>
        <v>2313980.8899999997</v>
      </c>
      <c r="D50" s="45">
        <f t="shared" si="22"/>
        <v>1792420.3299999998</v>
      </c>
      <c r="E50" s="45">
        <f t="shared" si="22"/>
        <v>2265298.7800000003</v>
      </c>
      <c r="F50" s="45">
        <f t="shared" si="22"/>
        <v>1293040</v>
      </c>
      <c r="G50" s="45">
        <f t="shared" si="22"/>
        <v>5350759.1099999994</v>
      </c>
    </row>
    <row r="51" spans="1:7" ht="18.75" customHeight="1" x14ac:dyDescent="0.25">
      <c r="A51" s="30"/>
      <c r="B51" s="31" t="s">
        <v>48</v>
      </c>
      <c r="C51" s="32">
        <v>464644.67000000004</v>
      </c>
      <c r="D51" s="20">
        <v>270822.25</v>
      </c>
      <c r="E51" s="33">
        <v>300033.08</v>
      </c>
      <c r="F51" s="20">
        <v>250000</v>
      </c>
      <c r="G51" s="20">
        <f t="shared" ref="G51:G63" si="23">D51+E51+F51</f>
        <v>820855.33000000007</v>
      </c>
    </row>
    <row r="52" spans="1:7" ht="18.75" customHeight="1" x14ac:dyDescent="0.25">
      <c r="A52" s="30"/>
      <c r="B52" s="31" t="s">
        <v>49</v>
      </c>
      <c r="C52" s="32">
        <v>140816.87</v>
      </c>
      <c r="D52" s="20">
        <v>57284.22</v>
      </c>
      <c r="E52" s="33">
        <v>168918.90999999997</v>
      </c>
      <c r="F52" s="20">
        <v>100000</v>
      </c>
      <c r="G52" s="20">
        <f t="shared" si="23"/>
        <v>326203.13</v>
      </c>
    </row>
    <row r="53" spans="1:7" ht="18.75" customHeight="1" x14ac:dyDescent="0.25">
      <c r="A53" s="30"/>
      <c r="B53" s="31" t="s">
        <v>50</v>
      </c>
      <c r="C53" s="32">
        <v>442381.96</v>
      </c>
      <c r="D53" s="20">
        <v>135445.62</v>
      </c>
      <c r="E53" s="33">
        <v>206172.42</v>
      </c>
      <c r="F53" s="20">
        <v>200000</v>
      </c>
      <c r="G53" s="20">
        <f t="shared" si="23"/>
        <v>541618.04</v>
      </c>
    </row>
    <row r="54" spans="1:7" ht="18.75" customHeight="1" x14ac:dyDescent="0.25">
      <c r="A54" s="30"/>
      <c r="B54" s="31" t="s">
        <v>51</v>
      </c>
      <c r="C54" s="32">
        <v>106706.81999999999</v>
      </c>
      <c r="D54" s="20">
        <v>19565.5</v>
      </c>
      <c r="E54" s="33">
        <v>21727.680000000004</v>
      </c>
      <c r="F54" s="20">
        <v>20000</v>
      </c>
      <c r="G54" s="20">
        <f t="shared" si="23"/>
        <v>61293.180000000008</v>
      </c>
    </row>
    <row r="55" spans="1:7" ht="18.75" customHeight="1" x14ac:dyDescent="0.25">
      <c r="A55" s="30"/>
      <c r="B55" s="31" t="s">
        <v>52</v>
      </c>
      <c r="C55" s="32">
        <v>18006.8</v>
      </c>
      <c r="D55" s="20"/>
      <c r="E55" s="33">
        <v>6993.2000000000007</v>
      </c>
      <c r="F55" s="20">
        <v>0</v>
      </c>
      <c r="G55" s="20">
        <f t="shared" si="23"/>
        <v>6993.2000000000007</v>
      </c>
    </row>
    <row r="56" spans="1:7" ht="18.75" customHeight="1" x14ac:dyDescent="0.25">
      <c r="A56" s="30"/>
      <c r="B56" s="31" t="s">
        <v>53</v>
      </c>
      <c r="C56" s="32">
        <v>511897.11</v>
      </c>
      <c r="D56" s="20">
        <v>274593.37</v>
      </c>
      <c r="E56" s="33">
        <v>835339.5199999999</v>
      </c>
      <c r="F56" s="20">
        <v>393040</v>
      </c>
      <c r="G56" s="20">
        <f t="shared" si="23"/>
        <v>1502972.89</v>
      </c>
    </row>
    <row r="57" spans="1:7" ht="18.75" customHeight="1" x14ac:dyDescent="0.25">
      <c r="A57" s="30"/>
      <c r="B57" s="31" t="s">
        <v>54</v>
      </c>
      <c r="C57" s="32">
        <v>0</v>
      </c>
      <c r="D57" s="20"/>
      <c r="E57" s="33">
        <v>4000</v>
      </c>
      <c r="F57" s="20">
        <v>0</v>
      </c>
      <c r="G57" s="20">
        <f t="shared" si="23"/>
        <v>4000</v>
      </c>
    </row>
    <row r="58" spans="1:7" ht="18.75" customHeight="1" x14ac:dyDescent="0.25">
      <c r="A58" s="30"/>
      <c r="B58" s="31" t="s">
        <v>55</v>
      </c>
      <c r="C58" s="32">
        <v>0</v>
      </c>
      <c r="D58" s="20"/>
      <c r="E58" s="33">
        <v>187000</v>
      </c>
      <c r="F58" s="20">
        <v>0</v>
      </c>
      <c r="G58" s="20">
        <f t="shared" si="23"/>
        <v>187000</v>
      </c>
    </row>
    <row r="59" spans="1:7" ht="18.75" customHeight="1" x14ac:dyDescent="0.25">
      <c r="A59" s="30"/>
      <c r="B59" s="31" t="s">
        <v>56</v>
      </c>
      <c r="C59" s="32">
        <v>0</v>
      </c>
      <c r="D59" s="20">
        <v>775945.5</v>
      </c>
      <c r="E59" s="33">
        <v>71114.5</v>
      </c>
      <c r="F59" s="20">
        <v>0</v>
      </c>
      <c r="G59" s="20">
        <f t="shared" si="23"/>
        <v>847060</v>
      </c>
    </row>
    <row r="60" spans="1:7" ht="18.75" customHeight="1" x14ac:dyDescent="0.25">
      <c r="A60" s="30"/>
      <c r="B60" s="31" t="s">
        <v>57</v>
      </c>
      <c r="C60" s="32">
        <v>629526.65999999992</v>
      </c>
      <c r="D60" s="20">
        <v>188875.61</v>
      </c>
      <c r="E60" s="33">
        <v>368627.73000000004</v>
      </c>
      <c r="F60" s="20">
        <v>330000</v>
      </c>
      <c r="G60" s="20">
        <f t="shared" si="23"/>
        <v>887503.34000000008</v>
      </c>
    </row>
    <row r="61" spans="1:7" ht="18.75" customHeight="1" x14ac:dyDescent="0.25">
      <c r="A61" s="30"/>
      <c r="B61" s="31" t="s">
        <v>58</v>
      </c>
      <c r="C61" s="32">
        <v>0</v>
      </c>
      <c r="D61" s="20"/>
      <c r="E61" s="33">
        <v>0</v>
      </c>
      <c r="F61" s="20">
        <v>0</v>
      </c>
      <c r="G61" s="20">
        <f t="shared" si="23"/>
        <v>0</v>
      </c>
    </row>
    <row r="62" spans="1:7" ht="18.75" customHeight="1" x14ac:dyDescent="0.25">
      <c r="A62" s="30"/>
      <c r="B62" s="31" t="s">
        <v>59</v>
      </c>
      <c r="C62" s="32">
        <v>0</v>
      </c>
      <c r="D62" s="20"/>
      <c r="E62" s="33">
        <v>0</v>
      </c>
      <c r="F62" s="20">
        <v>0</v>
      </c>
      <c r="G62" s="20">
        <f t="shared" si="23"/>
        <v>0</v>
      </c>
    </row>
    <row r="63" spans="1:7" ht="18.75" customHeight="1" x14ac:dyDescent="0.25">
      <c r="A63" s="30"/>
      <c r="B63" s="31" t="s">
        <v>60</v>
      </c>
      <c r="C63" s="32">
        <v>0</v>
      </c>
      <c r="D63" s="20">
        <v>69888.259999999995</v>
      </c>
      <c r="E63" s="33">
        <v>95371.74</v>
      </c>
      <c r="F63" s="20">
        <v>0</v>
      </c>
      <c r="G63" s="20">
        <f t="shared" si="23"/>
        <v>165260</v>
      </c>
    </row>
    <row r="64" spans="1:7" s="46" customFormat="1" ht="18.75" customHeight="1" x14ac:dyDescent="0.25">
      <c r="A64" s="34"/>
      <c r="B64" s="28" t="s">
        <v>61</v>
      </c>
      <c r="C64" s="45">
        <f t="shared" ref="C64:G64" si="24">C65+C66+C67+C68+C69</f>
        <v>1337730.1600000001</v>
      </c>
      <c r="D64" s="45">
        <f t="shared" si="24"/>
        <v>411602.35</v>
      </c>
      <c r="E64" s="45">
        <f t="shared" si="24"/>
        <v>1106427.49</v>
      </c>
      <c r="F64" s="45">
        <f t="shared" si="24"/>
        <v>540000</v>
      </c>
      <c r="G64" s="45">
        <f t="shared" si="24"/>
        <v>2058029.84</v>
      </c>
    </row>
    <row r="65" spans="1:7" s="46" customFormat="1" x14ac:dyDescent="0.25">
      <c r="A65" s="37"/>
      <c r="B65" s="38" t="s">
        <v>48</v>
      </c>
      <c r="C65" s="32">
        <v>483205.04000000004</v>
      </c>
      <c r="D65" s="20">
        <v>201354.82</v>
      </c>
      <c r="E65" s="33">
        <v>252940.13999999998</v>
      </c>
      <c r="F65" s="20">
        <v>200000</v>
      </c>
      <c r="G65" s="20">
        <f t="shared" ref="G65:G69" si="25">D65+E65+F65</f>
        <v>654294.96</v>
      </c>
    </row>
    <row r="66" spans="1:7" x14ac:dyDescent="0.25">
      <c r="A66" s="30"/>
      <c r="B66" s="31" t="s">
        <v>62</v>
      </c>
      <c r="C66" s="32">
        <v>67142.91</v>
      </c>
      <c r="D66" s="20"/>
      <c r="E66" s="33">
        <v>98117.09</v>
      </c>
      <c r="F66" s="20">
        <v>0</v>
      </c>
      <c r="G66" s="20">
        <f t="shared" si="25"/>
        <v>98117.09</v>
      </c>
    </row>
    <row r="67" spans="1:7" x14ac:dyDescent="0.25">
      <c r="A67" s="30"/>
      <c r="B67" s="31" t="s">
        <v>63</v>
      </c>
      <c r="C67" s="32">
        <v>401878.80000000005</v>
      </c>
      <c r="D67" s="20">
        <v>109968.63</v>
      </c>
      <c r="E67" s="33">
        <v>182152.56999999998</v>
      </c>
      <c r="F67" s="20">
        <v>200000</v>
      </c>
      <c r="G67" s="20">
        <f t="shared" si="25"/>
        <v>492121.19999999995</v>
      </c>
    </row>
    <row r="68" spans="1:7" x14ac:dyDescent="0.25">
      <c r="A68" s="30"/>
      <c r="B68" s="31" t="s">
        <v>51</v>
      </c>
      <c r="C68" s="32">
        <v>385503.41</v>
      </c>
      <c r="D68" s="20">
        <v>100278.9</v>
      </c>
      <c r="E68" s="33">
        <v>140217.69000000003</v>
      </c>
      <c r="F68" s="20">
        <v>140000</v>
      </c>
      <c r="G68" s="20">
        <f t="shared" si="25"/>
        <v>380496.59</v>
      </c>
    </row>
    <row r="69" spans="1:7" x14ac:dyDescent="0.25">
      <c r="A69" s="30"/>
      <c r="B69" s="31" t="s">
        <v>55</v>
      </c>
      <c r="C69" s="32">
        <v>0</v>
      </c>
      <c r="D69" s="20"/>
      <c r="E69" s="33">
        <v>433000</v>
      </c>
      <c r="F69" s="20">
        <v>0</v>
      </c>
      <c r="G69" s="20">
        <f t="shared" si="25"/>
        <v>433000</v>
      </c>
    </row>
    <row r="70" spans="1:7" ht="24" x14ac:dyDescent="0.25">
      <c r="A70" s="53">
        <v>7</v>
      </c>
      <c r="B70" s="54" t="s">
        <v>64</v>
      </c>
      <c r="C70" s="42">
        <f t="shared" ref="C70:G70" si="26">C71+C72</f>
        <v>6474.6</v>
      </c>
      <c r="D70" s="42">
        <f t="shared" si="26"/>
        <v>0</v>
      </c>
      <c r="E70" s="42">
        <f t="shared" si="26"/>
        <v>22755.4</v>
      </c>
      <c r="F70" s="42">
        <f t="shared" si="26"/>
        <v>0</v>
      </c>
      <c r="G70" s="42">
        <f t="shared" si="26"/>
        <v>22755.4</v>
      </c>
    </row>
    <row r="71" spans="1:7" x14ac:dyDescent="0.25">
      <c r="A71" s="55"/>
      <c r="B71" s="31" t="s">
        <v>65</v>
      </c>
      <c r="C71" s="32">
        <v>0</v>
      </c>
      <c r="D71" s="20"/>
      <c r="E71" s="33">
        <v>1000</v>
      </c>
      <c r="F71" s="20">
        <v>0</v>
      </c>
      <c r="G71" s="20">
        <f t="shared" ref="G71:G72" si="27">D71+E71+F71</f>
        <v>1000</v>
      </c>
    </row>
    <row r="72" spans="1:7" x14ac:dyDescent="0.25">
      <c r="A72" s="55"/>
      <c r="B72" s="31" t="s">
        <v>66</v>
      </c>
      <c r="C72" s="32">
        <v>6474.6</v>
      </c>
      <c r="D72" s="20"/>
      <c r="E72" s="33">
        <v>21755.4</v>
      </c>
      <c r="F72" s="20">
        <v>0</v>
      </c>
      <c r="G72" s="20">
        <f t="shared" si="27"/>
        <v>21755.4</v>
      </c>
    </row>
    <row r="73" spans="1:7" ht="24" x14ac:dyDescent="0.25">
      <c r="A73" s="40">
        <v>8</v>
      </c>
      <c r="B73" s="56" t="s">
        <v>67</v>
      </c>
      <c r="C73" s="42">
        <f t="shared" ref="C73:G73" si="28">C74+C79+C80</f>
        <v>1350438.57</v>
      </c>
      <c r="D73" s="42">
        <f t="shared" si="28"/>
        <v>528381.84000000008</v>
      </c>
      <c r="E73" s="42">
        <f t="shared" si="28"/>
        <v>514179.58999999997</v>
      </c>
      <c r="F73" s="42">
        <f t="shared" si="28"/>
        <v>459000</v>
      </c>
      <c r="G73" s="42">
        <f t="shared" si="28"/>
        <v>1501561.43</v>
      </c>
    </row>
    <row r="74" spans="1:7" s="46" customFormat="1" x14ac:dyDescent="0.25">
      <c r="A74" s="34" t="s">
        <v>68</v>
      </c>
      <c r="B74" s="28" t="s">
        <v>69</v>
      </c>
      <c r="C74" s="45">
        <f t="shared" ref="C74:G74" si="29">C75+C76+C77+C78</f>
        <v>1335395.57</v>
      </c>
      <c r="D74" s="45">
        <f t="shared" si="29"/>
        <v>420035.84000000003</v>
      </c>
      <c r="E74" s="45">
        <f t="shared" si="29"/>
        <v>494568.58999999997</v>
      </c>
      <c r="F74" s="45">
        <f t="shared" si="29"/>
        <v>450000</v>
      </c>
      <c r="G74" s="45">
        <f t="shared" si="29"/>
        <v>1364604.43</v>
      </c>
    </row>
    <row r="75" spans="1:7" s="46" customFormat="1" x14ac:dyDescent="0.25">
      <c r="A75" s="37"/>
      <c r="B75" s="57" t="s">
        <v>70</v>
      </c>
      <c r="C75" s="32">
        <v>1305748.07</v>
      </c>
      <c r="D75" s="20">
        <v>420035.84000000003</v>
      </c>
      <c r="E75" s="33">
        <v>494216.08999999991</v>
      </c>
      <c r="F75" s="20">
        <v>450000</v>
      </c>
      <c r="G75" s="20">
        <f t="shared" ref="G75:G80" si="30">D75+E75+F75</f>
        <v>1364251.93</v>
      </c>
    </row>
    <row r="76" spans="1:7" s="46" customFormat="1" x14ac:dyDescent="0.25">
      <c r="A76" s="37"/>
      <c r="B76" s="57" t="s">
        <v>71</v>
      </c>
      <c r="C76" s="32">
        <v>19648.53</v>
      </c>
      <c r="D76" s="20"/>
      <c r="E76" s="33">
        <v>351.47000000000185</v>
      </c>
      <c r="F76" s="20">
        <v>0</v>
      </c>
      <c r="G76" s="20">
        <f t="shared" si="30"/>
        <v>351.47000000000185</v>
      </c>
    </row>
    <row r="77" spans="1:7" s="46" customFormat="1" x14ac:dyDescent="0.25">
      <c r="A77" s="37"/>
      <c r="B77" s="57" t="s">
        <v>72</v>
      </c>
      <c r="C77" s="32">
        <v>9998.9699999999993</v>
      </c>
      <c r="D77" s="20"/>
      <c r="E77" s="33">
        <v>1.0299999999999159</v>
      </c>
      <c r="F77" s="20">
        <v>0</v>
      </c>
      <c r="G77" s="20">
        <f t="shared" si="30"/>
        <v>1.0299999999999159</v>
      </c>
    </row>
    <row r="78" spans="1:7" s="46" customFormat="1" x14ac:dyDescent="0.25">
      <c r="A78" s="37"/>
      <c r="B78" s="57" t="s">
        <v>73</v>
      </c>
      <c r="C78" s="32">
        <v>0</v>
      </c>
      <c r="D78" s="20"/>
      <c r="E78" s="33">
        <v>0</v>
      </c>
      <c r="F78" s="20">
        <v>0</v>
      </c>
      <c r="G78" s="20">
        <f t="shared" si="30"/>
        <v>0</v>
      </c>
    </row>
    <row r="79" spans="1:7" s="46" customFormat="1" x14ac:dyDescent="0.25">
      <c r="A79" s="37" t="s">
        <v>74</v>
      </c>
      <c r="B79" s="38" t="s">
        <v>75</v>
      </c>
      <c r="C79" s="32">
        <v>15043</v>
      </c>
      <c r="D79" s="20"/>
      <c r="E79" s="33">
        <v>17957</v>
      </c>
      <c r="F79" s="20">
        <v>9000</v>
      </c>
      <c r="G79" s="20">
        <f t="shared" si="30"/>
        <v>26957</v>
      </c>
    </row>
    <row r="80" spans="1:7" s="60" customFormat="1" x14ac:dyDescent="0.25">
      <c r="A80" s="58" t="s">
        <v>76</v>
      </c>
      <c r="B80" s="59" t="s">
        <v>77</v>
      </c>
      <c r="C80" s="32">
        <v>0</v>
      </c>
      <c r="D80" s="20">
        <v>108346</v>
      </c>
      <c r="E80" s="33">
        <v>1654</v>
      </c>
      <c r="F80" s="20">
        <v>0</v>
      </c>
      <c r="G80" s="20">
        <f t="shared" si="30"/>
        <v>110000</v>
      </c>
    </row>
    <row r="81" spans="1:7" ht="12.75" thickBot="1" x14ac:dyDescent="0.3">
      <c r="A81" s="61"/>
      <c r="B81" s="62" t="s">
        <v>78</v>
      </c>
      <c r="C81" s="63">
        <f t="shared" ref="C81:G81" si="31">C4+C7+C26+C41+C46+C47+C48+C49+C70+C73</f>
        <v>8309800.0199999996</v>
      </c>
      <c r="D81" s="63">
        <f t="shared" si="31"/>
        <v>3911684.3299999991</v>
      </c>
      <c r="E81" s="63">
        <f t="shared" si="31"/>
        <v>8895495.6500000022</v>
      </c>
      <c r="F81" s="63">
        <f t="shared" si="31"/>
        <v>4265620</v>
      </c>
      <c r="G81" s="63">
        <f t="shared" si="31"/>
        <v>17072799.98</v>
      </c>
    </row>
    <row r="82" spans="1:7" x14ac:dyDescent="0.25">
      <c r="C82" s="3"/>
    </row>
    <row r="83" spans="1:7" x14ac:dyDescent="0.25">
      <c r="C83" s="3"/>
    </row>
    <row r="84" spans="1:7" x14ac:dyDescent="0.25">
      <c r="C84" s="3"/>
    </row>
    <row r="85" spans="1:7" x14ac:dyDescent="0.25">
      <c r="C85" s="3"/>
    </row>
    <row r="86" spans="1:7" x14ac:dyDescent="0.25">
      <c r="A86" s="5"/>
      <c r="B86" s="5"/>
    </row>
    <row r="87" spans="1:7" x14ac:dyDescent="0.25">
      <c r="A87" s="5"/>
      <c r="B87" s="5"/>
    </row>
  </sheetData>
  <mergeCells count="8">
    <mergeCell ref="E2:E3"/>
    <mergeCell ref="F2:F3"/>
    <mergeCell ref="G2:G3"/>
    <mergeCell ref="D2:D3"/>
    <mergeCell ref="C2:C3"/>
    <mergeCell ref="A1:B1"/>
    <mergeCell ref="A2:A3"/>
    <mergeCell ref="B2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2022-05-27T08:28:30Z</dcterms:created>
  <dcterms:modified xsi:type="dcterms:W3CDTF">2022-05-27T08:39:06Z</dcterms:modified>
</cp:coreProperties>
</file>